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3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</sheets>
  <definedNames>
    <definedName name="_xlnm.Print_Area" localSheetId="2">'Balance Sheet'!$A$1:$H$56</definedName>
    <definedName name="_xlnm.Print_Area" localSheetId="3">'Cash Flow'!$A$1:$E$66</definedName>
    <definedName name="_xlnm.Print_Area" localSheetId="4">'Equity'!$A$1:$M$32</definedName>
    <definedName name="_xlnm.Print_Area" localSheetId="1">'Income Stmt'!$A$1:$F$42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<sst xmlns="http://schemas.openxmlformats.org/spreadsheetml/2006/main" count="222" uniqueCount="161">
  <si>
    <t>AS AT END</t>
  </si>
  <si>
    <t>QUARTER</t>
  </si>
  <si>
    <t>RM'000</t>
  </si>
  <si>
    <t>Long Term Borrowings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</si>
  <si>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</si>
  <si>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</si>
  <si>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</si>
  <si>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</si>
  <si>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</si>
  <si>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</si>
  <si>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</si>
  <si>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</si>
  <si>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</si>
  <si>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</si>
  <si>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</si>
  <si>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</si>
  <si>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</si>
  <si>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</si>
  <si>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</si>
  <si>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</si>
  <si>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</si>
  <si>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</si>
  <si>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</si>
  <si>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</si>
  <si>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</si>
  <si>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</si>
  <si>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</si>
  <si>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Minority Interest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</si>
  <si>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</si>
  <si>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</si>
  <si>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</si>
  <si>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</si>
  <si>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</si>
  <si>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</si>
  <si>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</si>
  <si>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</si>
  <si>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</si>
  <si>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</si>
  <si>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</si>
  <si>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</si>
  <si>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</si>
  <si>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</si>
  <si>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</si>
  <si>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</si>
  <si>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</si>
  <si>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</si>
  <si>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</si>
  <si>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</si>
  <si>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</si>
  <si>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</si>
  <si>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</si>
  <si>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</si>
  <si>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</si>
  <si>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</si>
  <si>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</si>
  <si>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</si>
  <si>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</si>
  <si>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</si>
  <si>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</si>
  <si>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</si>
  <si>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</si>
  <si>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</si>
  <si>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</si>
  <si>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</si>
  <si>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</si>
  <si>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</si>
  <si>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</si>
  <si>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</si>
  <si>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</si>
  <si>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</si>
  <si>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</si>
  <si>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</si>
  <si>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</si>
  <si>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</si>
  <si>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</si>
  <si>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</si>
  <si>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</si>
  <si>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</si>
  <si>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</si>
  <si>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</si>
  <si>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>Minority</t>
  </si>
  <si>
    <t>Interest</t>
  </si>
  <si>
    <t>Non-Distributable</t>
  </si>
  <si>
    <t>Attributable to Equity Holders of the Company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</si>
  <si>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</si>
  <si>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</si>
  <si>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</si>
  <si>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</si>
  <si>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</si>
  <si>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</si>
  <si>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</si>
  <si>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</si>
  <si>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</si>
  <si>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</si>
  <si>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</si>
  <si>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</si>
  <si>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</si>
  <si>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</si>
  <si>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</si>
  <si>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</si>
  <si>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</si>
  <si>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</si>
  <si>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</si>
  <si>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</si>
  <si>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</si>
  <si>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</si>
  <si>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</si>
  <si>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</si>
  <si>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</si>
  <si>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</si>
  <si>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</si>
  <si>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Profit/(Loss) After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</si>
  <si>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</si>
  <si>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</si>
  <si>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</si>
  <si>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</si>
  <si>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</si>
  <si>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</si>
  <si>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</si>
  <si>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</si>
  <si>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</si>
  <si>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Prepaid Lease Payment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</si>
  <si>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</si>
  <si>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</si>
  <si>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</si>
  <si>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</si>
  <si>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</si>
  <si>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</si>
  <si>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</si>
  <si>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</si>
  <si>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Drawdown of bank borrowings</t>
  </si>
  <si>
    <t>Profit / (Loss) for the period</t>
  </si>
  <si>
    <t>CASH AND CASH EQUIVALENTS AT 1 SEPTEMBER</t>
  </si>
  <si>
    <t>At 1 September 2008</t>
  </si>
  <si>
    <t>Profit before taxation</t>
  </si>
  <si>
    <t xml:space="preserve"> PRECEDING</t>
  </si>
  <si>
    <t>Other Payable</t>
  </si>
  <si>
    <t>The condensed consolidated income statements should be read in conjunction with the audited financal statements for the year ended 31 August 2009</t>
  </si>
  <si>
    <t>ENDED 31/08/2009</t>
  </si>
  <si>
    <t>year ended 31 August 2009 and the accompanying explanatory notes attached to the interim financial statements</t>
  </si>
  <si>
    <t>The condensed consolidated statement of changes in equity should be read in conjunction with the audited financial statements for the year ended 31 August 2009 and the</t>
  </si>
  <si>
    <t>At 1 September 2009</t>
  </si>
  <si>
    <t>Net cash used in from operations</t>
  </si>
  <si>
    <t>Net cash used in operationg activities</t>
  </si>
  <si>
    <t>Net cash generated from / (used in) investing activities</t>
  </si>
  <si>
    <t>BURSA SECURITIES QUARTERLY REPORT  -  THIRD QUARTER</t>
  </si>
  <si>
    <t>FOR THE QUARTER ENDED 31 MAY 2010</t>
  </si>
  <si>
    <t>UNAUDITED CONSOLIDATED BALANCE SHEET AS AT 31 MAY 2010</t>
  </si>
  <si>
    <t>Asset held for disposal</t>
  </si>
  <si>
    <t>Third</t>
  </si>
  <si>
    <t>31/05/10</t>
  </si>
  <si>
    <t>31/05/09</t>
  </si>
  <si>
    <t>CASH AND CASH EQUIVALENTS AT 31 MAY 2010</t>
  </si>
  <si>
    <t>BURSA SECURITIES QUARTERLY REPORT - THIRD QUARTER</t>
  </si>
  <si>
    <t>Summary of Key Financial Information for the financial period ended 31 May 2010</t>
  </si>
  <si>
    <t>FOR THE THIRD QUARTER ENDED 31 MAY 2010</t>
  </si>
  <si>
    <t>At 31 May 2010</t>
  </si>
  <si>
    <t>STATEMENT OF CHANGES IN EQUITY FOR THE THIRD QUARTER ENDED 31 MAY 2010</t>
  </si>
  <si>
    <t>NET (DECREASE) / INCREASE IN CASH AND CASH EQUIVALENTS</t>
  </si>
  <si>
    <t>At 31 May 2009</t>
  </si>
  <si>
    <t>Net cash used in financing activities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</si>
</sst>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[$-409]dddd\,\ mmmm\ dd\,\ yyyy"/>
    <numFmt numFmtId="197" formatCode="m/d/yy;@"/>
    <numFmt numFmtId="198" formatCode="m/d;@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3" fontId="0" fillId="0" borderId="22" xfId="0" applyNumberFormat="1" applyFont="1" applyFill="1" applyBorder="1" applyAlignment="1">
      <alignment horizontal="right"/>
    </xf>
    <xf numFmtId="43" fontId="0" fillId="0" borderId="22" xfId="42" applyFont="1" applyFill="1" applyBorder="1" applyAlignment="1" quotePrefix="1">
      <alignment horizontal="right"/>
    </xf>
    <xf numFmtId="179" fontId="0" fillId="0" borderId="22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22" xfId="42" applyNumberFormat="1" applyFont="1" applyFill="1" applyBorder="1" applyAlignment="1">
      <alignment/>
    </xf>
    <xf numFmtId="179" fontId="0" fillId="0" borderId="22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2" xfId="42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2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2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7" xfId="42" applyNumberFormat="1" applyFont="1" applyFill="1" applyBorder="1" applyAlignment="1">
      <alignment/>
    </xf>
    <xf numFmtId="179" fontId="0" fillId="0" borderId="20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2" xfId="0" applyNumberFormat="1" applyFont="1" applyFill="1" applyBorder="1" applyAlignment="1">
      <alignment horizontal="center"/>
    </xf>
    <xf numFmtId="179" fontId="0" fillId="0" borderId="22" xfId="42" applyNumberFormat="1" applyFont="1" applyBorder="1" applyAlignment="1">
      <alignment/>
    </xf>
    <xf numFmtId="179" fontId="0" fillId="0" borderId="22" xfId="42" applyNumberFormat="1" applyFont="1" applyBorder="1" applyAlignment="1" quotePrefix="1">
      <alignment horizontal="right"/>
    </xf>
    <xf numFmtId="179" fontId="0" fillId="0" borderId="22" xfId="42" applyNumberFormat="1" applyFont="1" applyBorder="1" applyAlignment="1">
      <alignment horizontal="right"/>
    </xf>
    <xf numFmtId="178" fontId="0" fillId="0" borderId="22" xfId="0" applyNumberFormat="1" applyFont="1" applyBorder="1" applyAlignment="1" quotePrefix="1">
      <alignment horizontal="right"/>
    </xf>
    <xf numFmtId="43" fontId="0" fillId="0" borderId="22" xfId="42" applyFont="1" applyBorder="1" applyAlignment="1" quotePrefix="1">
      <alignment horizontal="right"/>
    </xf>
    <xf numFmtId="43" fontId="0" fillId="0" borderId="22" xfId="42" applyFont="1" applyBorder="1" applyAlignment="1">
      <alignment/>
    </xf>
    <xf numFmtId="41" fontId="0" fillId="0" borderId="22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2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zoomScaleSheetLayoutView="80" zoomScalePageLayoutView="0" workbookViewId="0" topLeftCell="A1">
      <selection activeCell="F20" sqref="F20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6" customWidth="1"/>
    <col min="8" max="16384" width="9.140625" style="1" customWidth="1"/>
  </cols>
  <sheetData>
    <row r="2" spans="2:7" s="12" customFormat="1" ht="15">
      <c r="B2" s="15" t="s">
        <v>33</v>
      </c>
      <c r="D2" s="75"/>
      <c r="E2" s="75"/>
      <c r="F2" s="75"/>
      <c r="G2" s="75"/>
    </row>
    <row r="3" spans="2:7" s="12" customFormat="1" ht="15">
      <c r="B3" s="15" t="s">
        <v>153</v>
      </c>
      <c r="D3" s="75"/>
      <c r="E3" s="75"/>
      <c r="F3" s="75"/>
      <c r="G3" s="75"/>
    </row>
    <row r="5" spans="2:7" s="12" customFormat="1" ht="15">
      <c r="B5" s="25" t="s">
        <v>70</v>
      </c>
      <c r="C5" s="26"/>
      <c r="D5" s="76"/>
      <c r="E5" s="76"/>
      <c r="F5" s="76"/>
      <c r="G5" s="83"/>
    </row>
    <row r="6" spans="2:7" ht="12.75">
      <c r="B6" s="121" t="s">
        <v>154</v>
      </c>
      <c r="C6" s="122"/>
      <c r="D6" s="122"/>
      <c r="E6" s="122"/>
      <c r="F6" s="122"/>
      <c r="G6" s="123"/>
    </row>
    <row r="7" spans="2:7" ht="12.75">
      <c r="B7" s="11"/>
      <c r="C7" s="2"/>
      <c r="D7" s="124" t="s">
        <v>5</v>
      </c>
      <c r="E7" s="125"/>
      <c r="F7" s="124" t="s">
        <v>6</v>
      </c>
      <c r="G7" s="125"/>
    </row>
    <row r="8" spans="2:7" ht="12.75">
      <c r="B8" s="6"/>
      <c r="C8" s="4"/>
      <c r="D8" s="56" t="s">
        <v>8</v>
      </c>
      <c r="E8" s="86" t="s">
        <v>9</v>
      </c>
      <c r="F8" s="56" t="s">
        <v>8</v>
      </c>
      <c r="G8" s="84" t="s">
        <v>9</v>
      </c>
    </row>
    <row r="9" spans="2:7" ht="12.75">
      <c r="B9" s="6"/>
      <c r="C9" s="4"/>
      <c r="D9" s="57" t="s">
        <v>1</v>
      </c>
      <c r="E9" s="86" t="s">
        <v>10</v>
      </c>
      <c r="F9" s="57" t="s">
        <v>11</v>
      </c>
      <c r="G9" s="84" t="s">
        <v>10</v>
      </c>
    </row>
    <row r="10" spans="2:7" ht="12.75">
      <c r="B10" s="6"/>
      <c r="C10" s="4"/>
      <c r="D10" s="57"/>
      <c r="E10" s="86" t="s">
        <v>1</v>
      </c>
      <c r="F10" s="57"/>
      <c r="G10" s="84" t="s">
        <v>12</v>
      </c>
    </row>
    <row r="11" spans="2:7" ht="12.75">
      <c r="B11" s="6"/>
      <c r="C11" s="4"/>
      <c r="D11" s="105">
        <v>40329</v>
      </c>
      <c r="E11" s="105">
        <v>39964</v>
      </c>
      <c r="F11" s="105">
        <v>40329</v>
      </c>
      <c r="G11" s="105">
        <v>39964</v>
      </c>
    </row>
    <row r="12" spans="2:7" ht="12.75">
      <c r="B12" s="7"/>
      <c r="C12" s="8"/>
      <c r="D12" s="58" t="s">
        <v>2</v>
      </c>
      <c r="E12" s="87" t="s">
        <v>2</v>
      </c>
      <c r="F12" s="58" t="s">
        <v>2</v>
      </c>
      <c r="G12" s="85" t="s">
        <v>2</v>
      </c>
    </row>
    <row r="13" spans="2:7" ht="12.75">
      <c r="B13" s="11"/>
      <c r="C13" s="2"/>
      <c r="D13" s="77"/>
      <c r="E13" s="88"/>
      <c r="F13" s="77"/>
      <c r="G13" s="59"/>
    </row>
    <row r="14" spans="2:7" ht="12.75">
      <c r="B14" s="24">
        <v>1</v>
      </c>
      <c r="C14" s="4" t="s">
        <v>4</v>
      </c>
      <c r="D14" s="78">
        <f>'Income Stmt'!C16</f>
        <v>11251</v>
      </c>
      <c r="E14" s="106">
        <v>11875</v>
      </c>
      <c r="F14" s="78">
        <f>'Income Stmt'!E16</f>
        <v>33349</v>
      </c>
      <c r="G14" s="106">
        <v>36074</v>
      </c>
    </row>
    <row r="15" spans="2:7" ht="12.75">
      <c r="B15" s="24">
        <v>2</v>
      </c>
      <c r="C15" s="4" t="s">
        <v>115</v>
      </c>
      <c r="D15" s="73">
        <f>'Income Stmt'!C24</f>
        <v>333</v>
      </c>
      <c r="E15" s="107">
        <v>113</v>
      </c>
      <c r="F15" s="73">
        <f>'Income Stmt'!E24</f>
        <v>1706</v>
      </c>
      <c r="G15" s="107">
        <v>1342</v>
      </c>
    </row>
    <row r="16" spans="2:7" ht="12.75">
      <c r="B16" s="24">
        <v>3</v>
      </c>
      <c r="C16" s="4" t="s">
        <v>116</v>
      </c>
      <c r="D16" s="73"/>
      <c r="E16" s="107"/>
      <c r="F16" s="73"/>
      <c r="G16" s="107"/>
    </row>
    <row r="17" spans="2:7" ht="12.75">
      <c r="B17" s="24"/>
      <c r="C17" s="4" t="s">
        <v>13</v>
      </c>
      <c r="D17" s="91">
        <v>283</v>
      </c>
      <c r="E17" s="108">
        <v>106</v>
      </c>
      <c r="F17" s="73">
        <v>1409</v>
      </c>
      <c r="G17" s="108">
        <v>1012</v>
      </c>
    </row>
    <row r="18" spans="2:7" ht="12.75">
      <c r="B18" s="24">
        <v>4</v>
      </c>
      <c r="C18" s="4" t="s">
        <v>117</v>
      </c>
      <c r="D18" s="73">
        <f>D17</f>
        <v>283</v>
      </c>
      <c r="E18" s="107">
        <v>106</v>
      </c>
      <c r="F18" s="73">
        <f>F17</f>
        <v>1409</v>
      </c>
      <c r="G18" s="107">
        <v>1012</v>
      </c>
    </row>
    <row r="19" spans="2:7" ht="12.75">
      <c r="B19" s="24">
        <v>5</v>
      </c>
      <c r="C19" s="4" t="s">
        <v>118</v>
      </c>
      <c r="D19" s="89"/>
      <c r="E19" s="109"/>
      <c r="F19" s="79"/>
      <c r="G19" s="109"/>
    </row>
    <row r="20" spans="2:7" ht="12.75">
      <c r="B20" s="24"/>
      <c r="C20" s="4" t="s">
        <v>14</v>
      </c>
      <c r="D20" s="72">
        <f>'Income Stmt'!C36</f>
        <v>0.6538061684186208</v>
      </c>
      <c r="E20" s="110">
        <v>0.24</v>
      </c>
      <c r="F20" s="72">
        <f>'Income Stmt'!E36</f>
        <v>3.2551692272149704</v>
      </c>
      <c r="G20" s="110">
        <v>2.34</v>
      </c>
    </row>
    <row r="21" spans="2:7" ht="12.75">
      <c r="B21" s="24">
        <v>6</v>
      </c>
      <c r="C21" s="4" t="s">
        <v>15</v>
      </c>
      <c r="D21" s="81">
        <v>0</v>
      </c>
      <c r="E21" s="111">
        <v>0</v>
      </c>
      <c r="F21" s="81">
        <v>0</v>
      </c>
      <c r="G21" s="111">
        <v>0</v>
      </c>
    </row>
    <row r="22" spans="2:7" ht="13.5" thickBot="1">
      <c r="B22" s="6"/>
      <c r="C22" s="4"/>
      <c r="D22" s="70"/>
      <c r="E22" s="46"/>
      <c r="F22" s="70"/>
      <c r="G22" s="64"/>
    </row>
    <row r="23" spans="2:7" ht="12.75">
      <c r="B23" s="11"/>
      <c r="C23" s="2"/>
      <c r="D23" s="119" t="s">
        <v>16</v>
      </c>
      <c r="E23" s="120"/>
      <c r="F23" s="119" t="s">
        <v>17</v>
      </c>
      <c r="G23" s="120"/>
    </row>
    <row r="24" spans="2:7" ht="13.5" thickBot="1">
      <c r="B24" s="6"/>
      <c r="C24" s="4"/>
      <c r="D24" s="126" t="s">
        <v>1</v>
      </c>
      <c r="E24" s="127"/>
      <c r="F24" s="126" t="s">
        <v>18</v>
      </c>
      <c r="G24" s="127"/>
    </row>
    <row r="25" spans="2:7" ht="12.75">
      <c r="B25" s="6"/>
      <c r="C25" s="4"/>
      <c r="D25" s="95"/>
      <c r="E25" s="64"/>
      <c r="F25" s="46"/>
      <c r="G25" s="64"/>
    </row>
    <row r="26" spans="2:7" ht="12.75">
      <c r="B26" s="24">
        <v>7</v>
      </c>
      <c r="C26" s="4" t="s">
        <v>119</v>
      </c>
      <c r="D26" s="128">
        <f>'Balance Sheet'!G52/100</f>
        <v>0.4489546032112741</v>
      </c>
      <c r="E26" s="129"/>
      <c r="F26" s="130">
        <v>0.42</v>
      </c>
      <c r="G26" s="129"/>
    </row>
    <row r="27" spans="2:7" ht="12.75">
      <c r="B27" s="7"/>
      <c r="C27" s="8"/>
      <c r="D27" s="96"/>
      <c r="E27" s="66"/>
      <c r="F27" s="80"/>
      <c r="G27" s="66"/>
    </row>
    <row r="29" spans="2:7" s="12" customFormat="1" ht="15">
      <c r="B29" s="25" t="s">
        <v>19</v>
      </c>
      <c r="C29" s="26"/>
      <c r="D29" s="76"/>
      <c r="E29" s="76"/>
      <c r="F29" s="76"/>
      <c r="G29" s="83"/>
    </row>
    <row r="30" spans="2:7" ht="12.75">
      <c r="B30" s="6"/>
      <c r="C30" s="4"/>
      <c r="D30" s="46"/>
      <c r="E30" s="46"/>
      <c r="F30" s="46"/>
      <c r="G30" s="64"/>
    </row>
    <row r="31" spans="2:7" ht="12.75">
      <c r="B31" s="11"/>
      <c r="C31" s="3"/>
      <c r="D31" s="124" t="s">
        <v>5</v>
      </c>
      <c r="E31" s="125"/>
      <c r="F31" s="124" t="s">
        <v>6</v>
      </c>
      <c r="G31" s="125"/>
    </row>
    <row r="32" spans="2:7" ht="12.75">
      <c r="B32" s="6"/>
      <c r="C32" s="5"/>
      <c r="D32" s="56" t="s">
        <v>8</v>
      </c>
      <c r="E32" s="86" t="s">
        <v>9</v>
      </c>
      <c r="F32" s="56" t="s">
        <v>8</v>
      </c>
      <c r="G32" s="84" t="s">
        <v>9</v>
      </c>
    </row>
    <row r="33" spans="2:7" ht="12.75">
      <c r="B33" s="6"/>
      <c r="C33" s="5"/>
      <c r="D33" s="57" t="s">
        <v>1</v>
      </c>
      <c r="E33" s="86" t="s">
        <v>10</v>
      </c>
      <c r="F33" s="57" t="s">
        <v>11</v>
      </c>
      <c r="G33" s="84" t="s">
        <v>10</v>
      </c>
    </row>
    <row r="34" spans="2:7" ht="12.75">
      <c r="B34" s="6"/>
      <c r="C34" s="5"/>
      <c r="D34" s="57"/>
      <c r="E34" s="86" t="s">
        <v>1</v>
      </c>
      <c r="F34" s="57"/>
      <c r="G34" s="84" t="s">
        <v>12</v>
      </c>
    </row>
    <row r="35" spans="2:7" ht="12.75">
      <c r="B35" s="6"/>
      <c r="C35" s="5"/>
      <c r="D35" s="105">
        <f>D11</f>
        <v>40329</v>
      </c>
      <c r="E35" s="105">
        <f>E11</f>
        <v>39964</v>
      </c>
      <c r="F35" s="105">
        <f>F11</f>
        <v>40329</v>
      </c>
      <c r="G35" s="105">
        <f>G11</f>
        <v>39964</v>
      </c>
    </row>
    <row r="36" spans="2:7" ht="12.75">
      <c r="B36" s="7"/>
      <c r="C36" s="9"/>
      <c r="D36" s="58" t="s">
        <v>2</v>
      </c>
      <c r="E36" s="87" t="s">
        <v>2</v>
      </c>
      <c r="F36" s="58" t="s">
        <v>2</v>
      </c>
      <c r="G36" s="85" t="s">
        <v>2</v>
      </c>
    </row>
    <row r="37" spans="2:7" ht="12.75">
      <c r="B37" s="11"/>
      <c r="C37" s="2"/>
      <c r="D37" s="77"/>
      <c r="E37" s="88"/>
      <c r="F37" s="77"/>
      <c r="G37" s="59"/>
    </row>
    <row r="38" spans="2:7" ht="12.75">
      <c r="B38" s="24">
        <v>1</v>
      </c>
      <c r="C38" s="4" t="s">
        <v>114</v>
      </c>
      <c r="D38" s="73">
        <f>'Income Stmt'!C21</f>
        <v>365</v>
      </c>
      <c r="E38" s="107">
        <v>166</v>
      </c>
      <c r="F38" s="73">
        <f>'Income Stmt'!E21</f>
        <v>1827</v>
      </c>
      <c r="G38" s="107">
        <v>1696</v>
      </c>
    </row>
    <row r="39" spans="2:7" ht="12.75">
      <c r="B39" s="24">
        <v>2</v>
      </c>
      <c r="C39" s="4" t="s">
        <v>20</v>
      </c>
      <c r="D39" s="73">
        <f>'Income Stmt'!C22</f>
        <v>7</v>
      </c>
      <c r="E39" s="115">
        <v>1</v>
      </c>
      <c r="F39" s="73">
        <f>'Income Stmt'!E22</f>
        <v>15</v>
      </c>
      <c r="G39" s="112">
        <v>2</v>
      </c>
    </row>
    <row r="40" spans="2:7" ht="12.75">
      <c r="B40" s="24">
        <v>3</v>
      </c>
      <c r="C40" s="4" t="s">
        <v>21</v>
      </c>
      <c r="D40" s="73">
        <f>-'Income Stmt'!C23</f>
        <v>39</v>
      </c>
      <c r="E40" s="107">
        <v>54</v>
      </c>
      <c r="F40" s="73">
        <f>-'Income Stmt'!E23</f>
        <v>136</v>
      </c>
      <c r="G40" s="107">
        <v>356</v>
      </c>
    </row>
    <row r="41" spans="2:7" ht="12.75">
      <c r="B41" s="7"/>
      <c r="C41" s="8"/>
      <c r="D41" s="82"/>
      <c r="E41" s="80"/>
      <c r="F41" s="82"/>
      <c r="G41" s="66"/>
    </row>
  </sheetData>
  <sheetProtection/>
  <mergeCells count="11">
    <mergeCell ref="D31:E31"/>
    <mergeCell ref="F31:G31"/>
    <mergeCell ref="F24:G24"/>
    <mergeCell ref="D24:E24"/>
    <mergeCell ref="D26:E26"/>
    <mergeCell ref="F26:G26"/>
    <mergeCell ref="D23:E23"/>
    <mergeCell ref="F23:G23"/>
    <mergeCell ref="B6:G6"/>
    <mergeCell ref="D7:E7"/>
    <mergeCell ref="F7:G7"/>
  </mergeCells>
  <printOptions/>
  <pageMargins left="0.26" right="0.29" top="0.19" bottom="0.37" header="0.16" footer="0.2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2"/>
  <sheetViews>
    <sheetView zoomScalePageLayoutView="0" workbookViewId="0" topLeftCell="A12">
      <selection activeCell="A41" sqref="A41:F41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36" customWidth="1"/>
    <col min="7" max="16384" width="9.140625" style="1" customWidth="1"/>
  </cols>
  <sheetData>
    <row r="3" ht="18">
      <c r="A3" s="18" t="s">
        <v>33</v>
      </c>
    </row>
    <row r="4" ht="15.75">
      <c r="A4" s="10" t="s">
        <v>145</v>
      </c>
    </row>
    <row r="6" ht="12.75" hidden="1"/>
    <row r="7" ht="15.75">
      <c r="A7" s="10" t="s">
        <v>67</v>
      </c>
    </row>
    <row r="8" ht="15.75">
      <c r="A8" s="10" t="s">
        <v>146</v>
      </c>
    </row>
    <row r="9" spans="1:6" ht="14.25">
      <c r="A9" s="11"/>
      <c r="B9" s="3"/>
      <c r="C9" s="131" t="s">
        <v>5</v>
      </c>
      <c r="D9" s="132"/>
      <c r="E9" s="131" t="s">
        <v>6</v>
      </c>
      <c r="F9" s="132"/>
    </row>
    <row r="10" spans="1:6" ht="12.75">
      <c r="A10" s="6"/>
      <c r="B10" s="5"/>
      <c r="C10" s="86" t="s">
        <v>8</v>
      </c>
      <c r="D10" s="56" t="s">
        <v>9</v>
      </c>
      <c r="E10" s="86" t="s">
        <v>8</v>
      </c>
      <c r="F10" s="56" t="s">
        <v>9</v>
      </c>
    </row>
    <row r="11" spans="1:6" ht="12.75">
      <c r="A11" s="6"/>
      <c r="B11" s="5"/>
      <c r="C11" s="86" t="s">
        <v>1</v>
      </c>
      <c r="D11" s="57" t="s">
        <v>10</v>
      </c>
      <c r="E11" s="86" t="s">
        <v>11</v>
      </c>
      <c r="F11" s="57" t="s">
        <v>10</v>
      </c>
    </row>
    <row r="12" spans="1:6" ht="12.75">
      <c r="A12" s="6"/>
      <c r="B12" s="5"/>
      <c r="C12" s="86"/>
      <c r="D12" s="57" t="s">
        <v>1</v>
      </c>
      <c r="E12" s="86"/>
      <c r="F12" s="57" t="s">
        <v>12</v>
      </c>
    </row>
    <row r="13" spans="1:6" ht="12.75">
      <c r="A13" s="6"/>
      <c r="B13" s="5"/>
      <c r="C13" s="105">
        <v>40329</v>
      </c>
      <c r="D13" s="105">
        <v>39964</v>
      </c>
      <c r="E13" s="105">
        <v>40329</v>
      </c>
      <c r="F13" s="105">
        <v>39964</v>
      </c>
    </row>
    <row r="14" spans="1:6" ht="12.75">
      <c r="A14" s="7"/>
      <c r="B14" s="9"/>
      <c r="C14" s="87" t="s">
        <v>2</v>
      </c>
      <c r="D14" s="58" t="s">
        <v>2</v>
      </c>
      <c r="E14" s="87" t="s">
        <v>2</v>
      </c>
      <c r="F14" s="58" t="s">
        <v>2</v>
      </c>
    </row>
    <row r="15" spans="1:6" ht="12.75">
      <c r="A15" s="6"/>
      <c r="B15" s="5"/>
      <c r="C15" s="59"/>
      <c r="D15" s="59"/>
      <c r="E15" s="77"/>
      <c r="F15" s="59"/>
    </row>
    <row r="16" spans="1:6" ht="12.75">
      <c r="A16" s="6"/>
      <c r="B16" s="5" t="s">
        <v>4</v>
      </c>
      <c r="C16" s="60">
        <v>11251</v>
      </c>
      <c r="D16" s="60">
        <v>11875</v>
      </c>
      <c r="E16" s="60">
        <v>33349</v>
      </c>
      <c r="F16" s="60">
        <v>36074</v>
      </c>
    </row>
    <row r="17" spans="1:6" ht="12.75">
      <c r="A17" s="6"/>
      <c r="B17" s="5" t="s">
        <v>29</v>
      </c>
      <c r="C17" s="104">
        <v>-9790</v>
      </c>
      <c r="D17" s="104">
        <v>-10675</v>
      </c>
      <c r="E17" s="104">
        <v>-29108</v>
      </c>
      <c r="F17" s="104">
        <v>-31946</v>
      </c>
    </row>
    <row r="18" spans="1:6" ht="12.75">
      <c r="A18" s="6"/>
      <c r="B18" s="5" t="s">
        <v>30</v>
      </c>
      <c r="C18" s="27">
        <f>+C16+C17</f>
        <v>1461</v>
      </c>
      <c r="D18" s="27">
        <f>SUM(D16:D17)</f>
        <v>1200</v>
      </c>
      <c r="E18" s="27">
        <f>SUM(E16:E17)</f>
        <v>4241</v>
      </c>
      <c r="F18" s="27">
        <f>SUM(F16:F17)</f>
        <v>4128</v>
      </c>
    </row>
    <row r="19" spans="1:6" ht="12.75">
      <c r="A19" s="6"/>
      <c r="B19" s="5" t="s">
        <v>75</v>
      </c>
      <c r="C19" s="92">
        <v>349</v>
      </c>
      <c r="D19" s="92">
        <v>20</v>
      </c>
      <c r="E19" s="92">
        <v>1025</v>
      </c>
      <c r="F19" s="92">
        <v>63</v>
      </c>
    </row>
    <row r="20" spans="1:6" ht="12.75">
      <c r="A20" s="6"/>
      <c r="B20" s="5" t="s">
        <v>31</v>
      </c>
      <c r="C20" s="104">
        <v>-1445</v>
      </c>
      <c r="D20" s="104">
        <v>-1054</v>
      </c>
      <c r="E20" s="104">
        <v>-3439</v>
      </c>
      <c r="F20" s="104">
        <v>-2495</v>
      </c>
    </row>
    <row r="21" spans="1:6" ht="12.75">
      <c r="A21" s="6"/>
      <c r="B21" s="5" t="s">
        <v>109</v>
      </c>
      <c r="C21" s="27">
        <f>+C18+C19+C20</f>
        <v>365</v>
      </c>
      <c r="D21" s="27">
        <f>SUM(D18:D20)</f>
        <v>166</v>
      </c>
      <c r="E21" s="27">
        <f>SUM(E18:E20)</f>
        <v>1827</v>
      </c>
      <c r="F21" s="27">
        <f>SUM(F18:F20)</f>
        <v>1696</v>
      </c>
    </row>
    <row r="22" spans="1:6" ht="12.75">
      <c r="A22" s="6"/>
      <c r="B22" s="5" t="s">
        <v>120</v>
      </c>
      <c r="C22" s="62">
        <v>7</v>
      </c>
      <c r="D22" s="62">
        <v>1</v>
      </c>
      <c r="E22" s="62">
        <v>15</v>
      </c>
      <c r="F22" s="62">
        <v>2</v>
      </c>
    </row>
    <row r="23" spans="1:6" ht="12.75">
      <c r="A23" s="6"/>
      <c r="B23" s="5" t="s">
        <v>32</v>
      </c>
      <c r="C23" s="62">
        <v>-39</v>
      </c>
      <c r="D23" s="62">
        <v>-54</v>
      </c>
      <c r="E23" s="62">
        <v>-136</v>
      </c>
      <c r="F23" s="62">
        <v>-356</v>
      </c>
    </row>
    <row r="24" spans="1:6" ht="12.75">
      <c r="A24" s="6"/>
      <c r="B24" s="5" t="s">
        <v>110</v>
      </c>
      <c r="C24" s="27">
        <f>SUM(C21:C23)</f>
        <v>333</v>
      </c>
      <c r="D24" s="27">
        <f>SUM(D21:D23)</f>
        <v>113</v>
      </c>
      <c r="E24" s="27">
        <f>SUM(E21:E23)</f>
        <v>1706</v>
      </c>
      <c r="F24" s="27">
        <f>SUM(F21:F23)</f>
        <v>1342</v>
      </c>
    </row>
    <row r="25" spans="1:6" ht="12.75">
      <c r="A25" s="6"/>
      <c r="B25" s="5" t="s">
        <v>7</v>
      </c>
      <c r="C25" s="93">
        <v>-63</v>
      </c>
      <c r="D25" s="93">
        <v>-27</v>
      </c>
      <c r="E25" s="93">
        <v>-290</v>
      </c>
      <c r="F25" s="93">
        <v>-343</v>
      </c>
    </row>
    <row r="26" spans="1:6" ht="12.75">
      <c r="A26" s="6"/>
      <c r="B26" s="5" t="s">
        <v>111</v>
      </c>
      <c r="C26" s="94">
        <f>+C24+C25</f>
        <v>270</v>
      </c>
      <c r="D26" s="61">
        <f>SUM(D24:D25)</f>
        <v>86</v>
      </c>
      <c r="E26" s="61">
        <f>SUM(E24:E25)</f>
        <v>1416</v>
      </c>
      <c r="F26" s="61">
        <f>SUM(F24:F25)</f>
        <v>999</v>
      </c>
    </row>
    <row r="27" spans="1:6" ht="12.75">
      <c r="A27" s="6"/>
      <c r="B27" s="5"/>
      <c r="C27" s="62"/>
      <c r="D27" s="62"/>
      <c r="E27" s="62"/>
      <c r="F27" s="62"/>
    </row>
    <row r="28" spans="1:6" ht="12.75">
      <c r="A28" s="6"/>
      <c r="B28" s="5" t="s">
        <v>76</v>
      </c>
      <c r="C28" s="62"/>
      <c r="D28" s="62"/>
      <c r="E28" s="62"/>
      <c r="F28" s="62"/>
    </row>
    <row r="29" spans="1:6" ht="12.75">
      <c r="A29" s="6"/>
      <c r="B29" s="5" t="s">
        <v>77</v>
      </c>
      <c r="C29" s="62">
        <f>C31-C30</f>
        <v>283</v>
      </c>
      <c r="D29" s="62">
        <v>106</v>
      </c>
      <c r="E29" s="62">
        <f>E31-E30</f>
        <v>1409</v>
      </c>
      <c r="F29" s="62">
        <v>1012</v>
      </c>
    </row>
    <row r="30" spans="1:6" ht="12.75">
      <c r="A30" s="6"/>
      <c r="B30" s="5" t="s">
        <v>27</v>
      </c>
      <c r="C30" s="62">
        <v>-13</v>
      </c>
      <c r="D30" s="62">
        <v>-20</v>
      </c>
      <c r="E30" s="62">
        <v>7</v>
      </c>
      <c r="F30" s="62">
        <v>-13</v>
      </c>
    </row>
    <row r="31" spans="1:6" ht="13.5" thickBot="1">
      <c r="A31" s="6"/>
      <c r="B31" s="5"/>
      <c r="C31" s="63">
        <f>C26</f>
        <v>270</v>
      </c>
      <c r="D31" s="63">
        <f>SUM(D29:D30)</f>
        <v>86</v>
      </c>
      <c r="E31" s="63">
        <f>E26</f>
        <v>1416</v>
      </c>
      <c r="F31" s="63">
        <f>SUM(F29:F30)</f>
        <v>999</v>
      </c>
    </row>
    <row r="32" spans="1:6" ht="13.5" thickTop="1">
      <c r="A32" s="6"/>
      <c r="B32" s="5"/>
      <c r="C32" s="62"/>
      <c r="D32" s="62"/>
      <c r="E32" s="62"/>
      <c r="F32" s="62"/>
    </row>
    <row r="33" spans="1:6" ht="12.75">
      <c r="A33" s="6"/>
      <c r="B33" s="5" t="s">
        <v>78</v>
      </c>
      <c r="C33" s="62"/>
      <c r="D33" s="62"/>
      <c r="E33" s="62"/>
      <c r="F33" s="62"/>
    </row>
    <row r="34" spans="1:6" ht="12.75">
      <c r="A34" s="6"/>
      <c r="B34" s="5" t="s">
        <v>79</v>
      </c>
      <c r="C34" s="62"/>
      <c r="D34" s="62"/>
      <c r="E34" s="62"/>
      <c r="F34" s="62"/>
    </row>
    <row r="35" spans="1:6" ht="12.75">
      <c r="A35" s="6"/>
      <c r="B35" s="5"/>
      <c r="C35" s="64"/>
      <c r="D35" s="64"/>
      <c r="E35" s="70"/>
      <c r="F35" s="64"/>
    </row>
    <row r="36" spans="1:6" ht="12.75">
      <c r="A36" s="6"/>
      <c r="B36" s="5" t="s">
        <v>112</v>
      </c>
      <c r="C36" s="69">
        <f>C29/'Balance Sheet'!G29*100</f>
        <v>0.6538061684186208</v>
      </c>
      <c r="D36" s="65">
        <v>0.24</v>
      </c>
      <c r="E36" s="71">
        <f>E29/'Balance Sheet'!G29*100</f>
        <v>3.2551692272149704</v>
      </c>
      <c r="F36" s="65">
        <v>2.34</v>
      </c>
    </row>
    <row r="37" spans="1:6" ht="12.75">
      <c r="A37" s="6"/>
      <c r="B37" s="5" t="s">
        <v>113</v>
      </c>
      <c r="C37" s="69">
        <f>C36</f>
        <v>0.6538061684186208</v>
      </c>
      <c r="D37" s="65">
        <v>0.24</v>
      </c>
      <c r="E37" s="71">
        <f>E36</f>
        <v>3.2551692272149704</v>
      </c>
      <c r="F37" s="65">
        <v>2.34</v>
      </c>
    </row>
    <row r="38" spans="1:6" ht="12.75">
      <c r="A38" s="7"/>
      <c r="B38" s="9"/>
      <c r="C38" s="66"/>
      <c r="D38" s="66"/>
      <c r="E38" s="82"/>
      <c r="F38" s="66"/>
    </row>
    <row r="41" spans="1:6" ht="12.75">
      <c r="A41" s="133" t="s">
        <v>137</v>
      </c>
      <c r="B41" s="133"/>
      <c r="C41" s="133"/>
      <c r="D41" s="133"/>
      <c r="E41" s="133"/>
      <c r="F41" s="133"/>
    </row>
    <row r="42" spans="1:6" ht="12.75">
      <c r="A42" s="133" t="s">
        <v>102</v>
      </c>
      <c r="B42" s="133"/>
      <c r="C42" s="133"/>
      <c r="D42" s="133"/>
      <c r="E42" s="133"/>
      <c r="F42" s="133"/>
    </row>
  </sheetData>
  <sheetProtection/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6"/>
  <sheetViews>
    <sheetView zoomScalePageLayoutView="0" workbookViewId="0" topLeftCell="A24">
      <selection activeCell="G52" sqref="G52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7109375" style="46" customWidth="1"/>
    <col min="9" max="9" width="3.7109375" style="4" customWidth="1"/>
    <col min="10" max="16384" width="9.140625" style="4" customWidth="1"/>
  </cols>
  <sheetData>
    <row r="1" spans="2:8" s="14" customFormat="1" ht="18">
      <c r="B1" s="19" t="s">
        <v>33</v>
      </c>
      <c r="H1" s="97"/>
    </row>
    <row r="2" ht="12.75">
      <c r="B2" s="16"/>
    </row>
    <row r="3" ht="15.75">
      <c r="B3" s="17" t="s">
        <v>147</v>
      </c>
    </row>
    <row r="4" ht="15">
      <c r="B4" s="20"/>
    </row>
    <row r="5" spans="2:8" ht="15">
      <c r="B5" s="20"/>
      <c r="H5" s="98"/>
    </row>
    <row r="6" spans="7:8" ht="12.75">
      <c r="G6" s="21" t="s">
        <v>0</v>
      </c>
      <c r="H6" s="98" t="s">
        <v>24</v>
      </c>
    </row>
    <row r="7" spans="7:8" ht="12.75">
      <c r="G7" s="21" t="s">
        <v>22</v>
      </c>
      <c r="H7" s="98" t="s">
        <v>135</v>
      </c>
    </row>
    <row r="8" spans="7:8" ht="12.75">
      <c r="G8" s="21" t="s">
        <v>1</v>
      </c>
      <c r="H8" s="98" t="s">
        <v>25</v>
      </c>
    </row>
    <row r="9" spans="7:8" ht="12.75">
      <c r="G9" s="113">
        <v>40329</v>
      </c>
      <c r="H9" s="98" t="s">
        <v>138</v>
      </c>
    </row>
    <row r="10" spans="7:8" ht="12.75">
      <c r="G10" s="21" t="s">
        <v>2</v>
      </c>
      <c r="H10" s="98" t="s">
        <v>2</v>
      </c>
    </row>
    <row r="11" spans="7:8" ht="12.75">
      <c r="G11" s="22" t="s">
        <v>23</v>
      </c>
      <c r="H11" s="99"/>
    </row>
    <row r="12" spans="2:8" ht="12.75">
      <c r="B12" s="16" t="s">
        <v>85</v>
      </c>
      <c r="G12" s="21"/>
      <c r="H12" s="100"/>
    </row>
    <row r="13" spans="2:8" ht="12.75">
      <c r="B13" s="16" t="s">
        <v>86</v>
      </c>
      <c r="G13" s="21"/>
      <c r="H13" s="98"/>
    </row>
    <row r="14" spans="2:8" ht="12.75">
      <c r="B14" s="4" t="s">
        <v>26</v>
      </c>
      <c r="G14" s="90">
        <v>11813</v>
      </c>
      <c r="H14" s="23">
        <v>15539</v>
      </c>
    </row>
    <row r="15" spans="2:8" ht="12.75">
      <c r="B15" s="4" t="s">
        <v>121</v>
      </c>
      <c r="G15" s="90">
        <v>0</v>
      </c>
      <c r="H15" s="23">
        <v>4146</v>
      </c>
    </row>
    <row r="16" spans="7:8" ht="12.75">
      <c r="G16" s="41">
        <f>SUM(G14:G15)</f>
        <v>11813</v>
      </c>
      <c r="H16" s="41">
        <f>SUM(H14:H15)</f>
        <v>19685</v>
      </c>
    </row>
    <row r="17" spans="7:8" ht="12.75">
      <c r="G17" s="90"/>
      <c r="H17" s="90"/>
    </row>
    <row r="18" spans="2:7" ht="12.75">
      <c r="B18" s="16" t="s">
        <v>87</v>
      </c>
      <c r="G18" s="116"/>
    </row>
    <row r="19" spans="2:8" ht="12.75">
      <c r="B19" s="4" t="s">
        <v>148</v>
      </c>
      <c r="G19" s="117">
        <v>7550</v>
      </c>
      <c r="H19" s="116">
        <v>0</v>
      </c>
    </row>
    <row r="20" spans="2:8" ht="12.75">
      <c r="B20" s="4" t="s">
        <v>123</v>
      </c>
      <c r="G20" s="90">
        <v>7932</v>
      </c>
      <c r="H20" s="23">
        <v>5869</v>
      </c>
    </row>
    <row r="21" spans="2:8" ht="12.75">
      <c r="B21" s="4" t="s">
        <v>124</v>
      </c>
      <c r="G21" s="90">
        <v>5458</v>
      </c>
      <c r="H21" s="23">
        <v>5961</v>
      </c>
    </row>
    <row r="22" spans="2:12" ht="12.75">
      <c r="B22" s="4" t="s">
        <v>125</v>
      </c>
      <c r="G22" s="90">
        <v>5065</v>
      </c>
      <c r="H22" s="101">
        <v>5505</v>
      </c>
      <c r="L22" s="28"/>
    </row>
    <row r="23" spans="7:8" ht="12.75">
      <c r="G23" s="41">
        <f>SUM(G19:G22)</f>
        <v>26005</v>
      </c>
      <c r="H23" s="41">
        <f>+H21+H20+H22</f>
        <v>17335</v>
      </c>
    </row>
    <row r="24" spans="2:8" ht="13.5" thickBot="1">
      <c r="B24" s="54" t="s">
        <v>88</v>
      </c>
      <c r="G24" s="102">
        <f>+G16+G23</f>
        <v>37818</v>
      </c>
      <c r="H24" s="102">
        <f>+H16+H23</f>
        <v>37020</v>
      </c>
    </row>
    <row r="25" spans="2:8" ht="12.75">
      <c r="B25" s="54"/>
      <c r="G25" s="90"/>
      <c r="H25" s="90"/>
    </row>
    <row r="26" spans="2:8" ht="12.75">
      <c r="B26" s="54" t="s">
        <v>89</v>
      </c>
      <c r="G26" s="90"/>
      <c r="H26" s="90"/>
    </row>
    <row r="27" spans="2:8" ht="12.75">
      <c r="B27" s="54" t="s">
        <v>90</v>
      </c>
      <c r="G27" s="90"/>
      <c r="H27" s="90"/>
    </row>
    <row r="28" spans="2:8" ht="12.75">
      <c r="B28" s="46"/>
      <c r="G28" s="90"/>
      <c r="H28" s="90"/>
    </row>
    <row r="29" spans="2:8" ht="12.75">
      <c r="B29" s="4" t="s">
        <v>92</v>
      </c>
      <c r="G29" s="90">
        <v>43285</v>
      </c>
      <c r="H29" s="90">
        <v>43285</v>
      </c>
    </row>
    <row r="30" spans="2:8" ht="12.75">
      <c r="B30" s="46" t="s">
        <v>91</v>
      </c>
      <c r="G30" s="90">
        <v>7400</v>
      </c>
      <c r="H30" s="90">
        <f>+G30</f>
        <v>7400</v>
      </c>
    </row>
    <row r="31" spans="2:8" ht="12.75">
      <c r="B31" s="46" t="s">
        <v>93</v>
      </c>
      <c r="G31" s="90">
        <v>3190</v>
      </c>
      <c r="H31" s="90">
        <v>3190</v>
      </c>
    </row>
    <row r="32" spans="2:8" ht="12.75">
      <c r="B32" s="46" t="s">
        <v>101</v>
      </c>
      <c r="G32" s="39">
        <v>-34442</v>
      </c>
      <c r="H32" s="39">
        <v>-35852</v>
      </c>
    </row>
    <row r="33" spans="7:8" ht="12.75">
      <c r="G33" s="90">
        <f>SUM(G29:G32)</f>
        <v>19433</v>
      </c>
      <c r="H33" s="90">
        <f>SUM(H29:H32)</f>
        <v>18023</v>
      </c>
    </row>
    <row r="34" spans="2:8" ht="12.75">
      <c r="B34" s="54" t="s">
        <v>94</v>
      </c>
      <c r="G34" s="90">
        <v>289</v>
      </c>
      <c r="H34" s="90">
        <v>283</v>
      </c>
    </row>
    <row r="35" spans="2:8" ht="12.75">
      <c r="B35" s="54" t="s">
        <v>95</v>
      </c>
      <c r="G35" s="41">
        <f>+G33+G34</f>
        <v>19722</v>
      </c>
      <c r="H35" s="41">
        <f>+H33+H34</f>
        <v>18306</v>
      </c>
    </row>
    <row r="36" spans="2:8" ht="12.75">
      <c r="B36" s="54"/>
      <c r="G36" s="90"/>
      <c r="H36" s="90"/>
    </row>
    <row r="37" spans="2:8" ht="12.75">
      <c r="B37" s="54" t="s">
        <v>96</v>
      </c>
      <c r="G37" s="90"/>
      <c r="H37" s="90"/>
    </row>
    <row r="38" spans="2:8" ht="12.75">
      <c r="B38" s="4" t="s">
        <v>3</v>
      </c>
      <c r="G38" s="118">
        <v>0</v>
      </c>
      <c r="H38" s="101">
        <v>397</v>
      </c>
    </row>
    <row r="39" spans="2:8" ht="12.75">
      <c r="B39" s="46" t="s">
        <v>136</v>
      </c>
      <c r="G39" s="118">
        <v>8600</v>
      </c>
      <c r="H39" s="101">
        <v>8600</v>
      </c>
    </row>
    <row r="40" spans="2:8" ht="12.75">
      <c r="B40" s="4" t="s">
        <v>28</v>
      </c>
      <c r="E40" s="29"/>
      <c r="G40" s="118">
        <v>1295</v>
      </c>
      <c r="H40" s="90">
        <v>1295</v>
      </c>
    </row>
    <row r="41" spans="2:8" ht="12.75">
      <c r="B41" s="54"/>
      <c r="G41" s="41">
        <f>SUM(G38:G40)</f>
        <v>9895</v>
      </c>
      <c r="H41" s="53">
        <f>SUM(H38:H40)</f>
        <v>10292</v>
      </c>
    </row>
    <row r="42" spans="2:7" ht="12.75">
      <c r="B42" s="16" t="s">
        <v>97</v>
      </c>
      <c r="G42" s="90"/>
    </row>
    <row r="43" spans="2:8" ht="12.75">
      <c r="B43" s="4" t="s">
        <v>126</v>
      </c>
      <c r="G43" s="90">
        <v>8059</v>
      </c>
      <c r="H43" s="23">
        <v>7059</v>
      </c>
    </row>
    <row r="44" spans="2:8" ht="12.75">
      <c r="B44" s="4" t="s">
        <v>127</v>
      </c>
      <c r="G44" s="90">
        <v>0</v>
      </c>
      <c r="H44" s="23">
        <v>1146</v>
      </c>
    </row>
    <row r="45" spans="2:8" ht="12.75">
      <c r="B45" s="4" t="s">
        <v>128</v>
      </c>
      <c r="G45" s="101">
        <v>142</v>
      </c>
      <c r="H45" s="101">
        <v>217</v>
      </c>
    </row>
    <row r="46" spans="7:8" ht="12.75">
      <c r="G46" s="41">
        <f>SUM(G43:G45)</f>
        <v>8201</v>
      </c>
      <c r="H46" s="41">
        <f>SUM(H43:H45)</f>
        <v>8422</v>
      </c>
    </row>
    <row r="47" spans="2:8" ht="12.75">
      <c r="B47" s="54" t="s">
        <v>98</v>
      </c>
      <c r="G47" s="41">
        <f>+G41+G46</f>
        <v>18096</v>
      </c>
      <c r="H47" s="41">
        <f>+H41+H46</f>
        <v>18714</v>
      </c>
    </row>
    <row r="48" spans="2:8" ht="5.25" customHeight="1">
      <c r="B48" s="54"/>
      <c r="G48" s="90"/>
      <c r="H48" s="90"/>
    </row>
    <row r="49" spans="2:8" ht="13.5" thickBot="1">
      <c r="B49" s="54" t="s">
        <v>99</v>
      </c>
      <c r="G49" s="55">
        <f>+G35+G47</f>
        <v>37818</v>
      </c>
      <c r="H49" s="103">
        <f>+H35+H47</f>
        <v>37020</v>
      </c>
    </row>
    <row r="50" spans="2:8" ht="12.75">
      <c r="B50" s="54"/>
      <c r="G50" s="52">
        <f>+G24-G49</f>
        <v>0</v>
      </c>
      <c r="H50" s="90"/>
    </row>
    <row r="51" spans="7:8" ht="12.75">
      <c r="G51" s="23"/>
      <c r="H51" s="90"/>
    </row>
    <row r="52" spans="2:8" ht="12.75">
      <c r="B52" s="4" t="s">
        <v>122</v>
      </c>
      <c r="G52" s="114">
        <f>G33/G29*100</f>
        <v>44.89546032112741</v>
      </c>
      <c r="H52" s="114">
        <f>H33/H29*100</f>
        <v>41.63798082476609</v>
      </c>
    </row>
    <row r="54" ht="12.75">
      <c r="G54" s="29"/>
    </row>
    <row r="55" spans="2:8" ht="12.75">
      <c r="B55" s="134" t="s">
        <v>104</v>
      </c>
      <c r="C55" s="134"/>
      <c r="D55" s="134"/>
      <c r="E55" s="134"/>
      <c r="F55" s="134"/>
      <c r="G55" s="134"/>
      <c r="H55" s="134"/>
    </row>
    <row r="56" spans="2:8" ht="12.75">
      <c r="B56" s="134" t="s">
        <v>139</v>
      </c>
      <c r="C56" s="134"/>
      <c r="D56" s="134"/>
      <c r="E56" s="134"/>
      <c r="F56" s="134"/>
      <c r="G56" s="134"/>
      <c r="H56" s="134"/>
    </row>
  </sheetData>
  <sheetProtection/>
  <mergeCells count="2">
    <mergeCell ref="B55:H55"/>
    <mergeCell ref="B56:H56"/>
  </mergeCells>
  <printOptions/>
  <pageMargins left="0.75" right="0.75" top="0.38" bottom="0.39" header="0.28" footer="0.2"/>
  <pageSetup fitToHeight="2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2"/>
  <sheetViews>
    <sheetView tabSelected="1" zoomScaleSheetLayoutView="90" zoomScalePageLayoutView="0" workbookViewId="0" topLeftCell="A37">
      <selection activeCell="B50" sqref="B50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2" customWidth="1"/>
    <col min="4" max="4" width="2.7109375" style="1" customWidth="1"/>
    <col min="5" max="5" width="18.7109375" style="33" customWidth="1"/>
    <col min="6" max="6" width="9.00390625" style="1" customWidth="1"/>
    <col min="7" max="16384" width="9.140625" style="1" customWidth="1"/>
  </cols>
  <sheetData>
    <row r="1" spans="2:5" ht="20.25">
      <c r="B1" s="135" t="s">
        <v>33</v>
      </c>
      <c r="C1" s="135"/>
      <c r="D1" s="135"/>
      <c r="E1" s="135"/>
    </row>
    <row r="2" ht="9.75" customHeight="1">
      <c r="B2" s="31"/>
    </row>
    <row r="3" spans="2:5" ht="18">
      <c r="B3" s="136" t="s">
        <v>68</v>
      </c>
      <c r="C3" s="136"/>
      <c r="D3" s="136"/>
      <c r="E3" s="136"/>
    </row>
    <row r="4" spans="2:5" ht="18">
      <c r="B4" s="136" t="s">
        <v>155</v>
      </c>
      <c r="C4" s="136"/>
      <c r="D4" s="136"/>
      <c r="E4" s="136"/>
    </row>
    <row r="5" ht="9.75" customHeight="1"/>
    <row r="6" spans="3:5" ht="15">
      <c r="C6" s="34" t="s">
        <v>149</v>
      </c>
      <c r="D6" s="12"/>
      <c r="E6" s="35" t="s">
        <v>34</v>
      </c>
    </row>
    <row r="7" spans="3:5" ht="15">
      <c r="C7" s="34" t="s">
        <v>35</v>
      </c>
      <c r="D7" s="12"/>
      <c r="E7" s="35" t="s">
        <v>106</v>
      </c>
    </row>
    <row r="8" spans="3:5" ht="15">
      <c r="C8" s="34" t="s">
        <v>36</v>
      </c>
      <c r="D8" s="12"/>
      <c r="E8" s="35" t="s">
        <v>36</v>
      </c>
    </row>
    <row r="9" spans="3:5" ht="15">
      <c r="C9" s="74" t="s">
        <v>150</v>
      </c>
      <c r="D9" s="51"/>
      <c r="E9" s="74" t="s">
        <v>151</v>
      </c>
    </row>
    <row r="10" spans="3:5" ht="15">
      <c r="C10" s="49" t="s">
        <v>2</v>
      </c>
      <c r="D10" s="12"/>
      <c r="E10" s="50" t="s">
        <v>2</v>
      </c>
    </row>
    <row r="11" spans="2:5" ht="12.75">
      <c r="B11" s="31" t="s">
        <v>37</v>
      </c>
      <c r="E11" s="33" t="s">
        <v>71</v>
      </c>
    </row>
    <row r="12" spans="4:5" ht="9.75" customHeight="1">
      <c r="D12" s="36"/>
      <c r="E12" s="32"/>
    </row>
    <row r="13" spans="2:5" ht="12.75">
      <c r="B13" s="1" t="s">
        <v>134</v>
      </c>
      <c r="C13" s="32">
        <v>1706</v>
      </c>
      <c r="D13" s="36"/>
      <c r="E13" s="32">
        <v>1342</v>
      </c>
    </row>
    <row r="14" spans="3:5" ht="9.75" customHeight="1">
      <c r="C14" s="37"/>
      <c r="D14" s="36"/>
      <c r="E14" s="37"/>
    </row>
    <row r="15" spans="2:5" ht="12.75">
      <c r="B15" s="1" t="s">
        <v>38</v>
      </c>
      <c r="C15" s="37"/>
      <c r="D15" s="36"/>
      <c r="E15" s="37"/>
    </row>
    <row r="16" spans="2:5" ht="12.75">
      <c r="B16" s="1" t="s">
        <v>39</v>
      </c>
      <c r="C16" s="32">
        <v>393</v>
      </c>
      <c r="D16" s="36"/>
      <c r="E16" s="32">
        <v>419</v>
      </c>
    </row>
    <row r="17" spans="2:5" ht="12.75">
      <c r="B17" s="1" t="s">
        <v>129</v>
      </c>
      <c r="C17" s="32">
        <v>21</v>
      </c>
      <c r="D17" s="36"/>
      <c r="E17" s="32">
        <v>32</v>
      </c>
    </row>
    <row r="18" spans="2:5" ht="12.75">
      <c r="B18" s="1" t="s">
        <v>100</v>
      </c>
      <c r="C18" s="32">
        <v>-874</v>
      </c>
      <c r="D18" s="36"/>
      <c r="E18" s="32">
        <v>-194</v>
      </c>
    </row>
    <row r="19" spans="2:5" ht="12.75">
      <c r="B19" s="1" t="s">
        <v>108</v>
      </c>
      <c r="C19" s="32">
        <v>-8</v>
      </c>
      <c r="D19" s="36"/>
      <c r="E19" s="32">
        <v>-2</v>
      </c>
    </row>
    <row r="20" spans="2:5" ht="12.75">
      <c r="B20" s="1" t="s">
        <v>40</v>
      </c>
      <c r="C20" s="39">
        <v>97</v>
      </c>
      <c r="D20" s="36"/>
      <c r="E20" s="39">
        <v>356</v>
      </c>
    </row>
    <row r="21" spans="3:5" ht="9.75" customHeight="1">
      <c r="C21" s="37"/>
      <c r="D21" s="36"/>
      <c r="E21" s="32"/>
    </row>
    <row r="22" spans="2:5" ht="12.75">
      <c r="B22" s="31" t="s">
        <v>41</v>
      </c>
      <c r="C22" s="32">
        <f>SUM(C13:C20)</f>
        <v>1335</v>
      </c>
      <c r="D22" s="36"/>
      <c r="E22" s="32">
        <f>SUM(E13:E20)</f>
        <v>1953</v>
      </c>
    </row>
    <row r="23" spans="3:5" ht="9.75" customHeight="1">
      <c r="C23" s="37"/>
      <c r="D23" s="36"/>
      <c r="E23" s="32"/>
    </row>
    <row r="24" spans="2:5" ht="12.75">
      <c r="B24" s="1" t="s">
        <v>42</v>
      </c>
      <c r="C24" s="32">
        <v>-2064</v>
      </c>
      <c r="D24" s="36"/>
      <c r="E24" s="32">
        <v>5646</v>
      </c>
    </row>
    <row r="25" spans="2:5" ht="12.75">
      <c r="B25" s="1" t="s">
        <v>43</v>
      </c>
      <c r="C25" s="32">
        <v>503</v>
      </c>
      <c r="D25" s="36"/>
      <c r="E25" s="32">
        <v>2019</v>
      </c>
    </row>
    <row r="26" spans="2:5" ht="12.75">
      <c r="B26" s="1" t="s">
        <v>44</v>
      </c>
      <c r="C26" s="39">
        <v>999</v>
      </c>
      <c r="D26" s="36"/>
      <c r="E26" s="39">
        <v>-3079</v>
      </c>
    </row>
    <row r="27" spans="2:5" ht="12.75">
      <c r="B27" s="31" t="s">
        <v>142</v>
      </c>
      <c r="C27" s="41">
        <f>SUM(C22:C26)</f>
        <v>773</v>
      </c>
      <c r="D27" s="36"/>
      <c r="E27" s="41">
        <f>SUM(E22:E26)</f>
        <v>6539</v>
      </c>
    </row>
    <row r="28" spans="3:5" ht="9.75" customHeight="1">
      <c r="C28" s="37"/>
      <c r="D28" s="36"/>
      <c r="E28" s="32"/>
    </row>
    <row r="29" spans="2:5" ht="12.75">
      <c r="B29" s="1" t="s">
        <v>45</v>
      </c>
      <c r="C29" s="39">
        <v>-365</v>
      </c>
      <c r="D29" s="36"/>
      <c r="E29" s="39">
        <v>-318</v>
      </c>
    </row>
    <row r="30" spans="2:5" ht="12.75">
      <c r="B30" s="31" t="s">
        <v>143</v>
      </c>
      <c r="C30" s="32">
        <f>+C27+C29</f>
        <v>408</v>
      </c>
      <c r="D30" s="36"/>
      <c r="E30" s="32">
        <f>+E27+E29</f>
        <v>6221</v>
      </c>
    </row>
    <row r="31" spans="3:5" ht="9.75" customHeight="1">
      <c r="C31" s="37"/>
      <c r="D31" s="36"/>
      <c r="E31" s="32"/>
    </row>
    <row r="32" spans="2:5" ht="12.75">
      <c r="B32" s="31" t="s">
        <v>46</v>
      </c>
      <c r="C32" s="37"/>
      <c r="D32" s="36"/>
      <c r="E32" s="32"/>
    </row>
    <row r="33" spans="3:5" ht="9.75" customHeight="1">
      <c r="C33" s="37"/>
      <c r="D33" s="36"/>
      <c r="E33" s="32"/>
    </row>
    <row r="34" spans="2:5" ht="12.75" customHeight="1" hidden="1">
      <c r="B34" s="1" t="s">
        <v>47</v>
      </c>
      <c r="C34" s="32">
        <v>0</v>
      </c>
      <c r="D34" s="36"/>
      <c r="E34" s="32">
        <v>0</v>
      </c>
    </row>
    <row r="35" spans="2:5" ht="15" customHeight="1">
      <c r="B35" s="1" t="s">
        <v>48</v>
      </c>
      <c r="C35" s="32">
        <v>-162</v>
      </c>
      <c r="D35" s="36"/>
      <c r="E35" s="32">
        <v>-816</v>
      </c>
    </row>
    <row r="36" spans="2:5" ht="12.75">
      <c r="B36" s="1" t="s">
        <v>49</v>
      </c>
      <c r="C36" s="38">
        <v>945</v>
      </c>
      <c r="D36" s="36"/>
      <c r="E36" s="38">
        <v>195</v>
      </c>
    </row>
    <row r="37" spans="3:5" ht="4.5" customHeight="1">
      <c r="C37" s="40"/>
      <c r="D37" s="36"/>
      <c r="E37" s="32" t="s">
        <v>71</v>
      </c>
    </row>
    <row r="38" spans="2:5" ht="12.75">
      <c r="B38" s="1" t="s">
        <v>144</v>
      </c>
      <c r="C38" s="41">
        <f>SUM(C34:C36)</f>
        <v>783</v>
      </c>
      <c r="D38" s="36"/>
      <c r="E38" s="41">
        <f>SUM(E35:E36)</f>
        <v>-621</v>
      </c>
    </row>
    <row r="39" spans="4:5" ht="9.75" customHeight="1">
      <c r="D39" s="36"/>
      <c r="E39" s="32"/>
    </row>
    <row r="40" spans="2:5" ht="12.75">
      <c r="B40" s="31" t="s">
        <v>50</v>
      </c>
      <c r="D40" s="36"/>
      <c r="E40" s="32"/>
    </row>
    <row r="41" spans="4:5" ht="9.75" customHeight="1">
      <c r="D41" s="36"/>
      <c r="E41" s="32"/>
    </row>
    <row r="42" spans="2:5" ht="15" customHeight="1" hidden="1">
      <c r="B42" s="1" t="s">
        <v>51</v>
      </c>
      <c r="D42" s="36"/>
      <c r="E42" s="32"/>
    </row>
    <row r="43" spans="2:5" ht="15" customHeight="1">
      <c r="B43" s="1" t="s">
        <v>130</v>
      </c>
      <c r="C43" s="32">
        <v>0</v>
      </c>
      <c r="D43" s="36"/>
      <c r="E43" s="32">
        <v>-3799</v>
      </c>
    </row>
    <row r="44" spans="2:5" ht="12.75">
      <c r="B44" s="1" t="s">
        <v>52</v>
      </c>
      <c r="C44" s="32">
        <v>-963</v>
      </c>
      <c r="D44" s="36"/>
      <c r="E44" s="32">
        <v>-819</v>
      </c>
    </row>
    <row r="45" spans="2:5" ht="0.75" customHeight="1" hidden="1">
      <c r="B45" s="1" t="s">
        <v>53</v>
      </c>
      <c r="D45" s="36"/>
      <c r="E45" s="32"/>
    </row>
    <row r="46" spans="2:5" ht="12.75">
      <c r="B46" s="1" t="s">
        <v>54</v>
      </c>
      <c r="C46" s="32">
        <v>-580</v>
      </c>
      <c r="D46" s="36"/>
      <c r="E46" s="32">
        <v>474</v>
      </c>
    </row>
    <row r="47" spans="2:5" ht="12.75">
      <c r="B47" s="1" t="s">
        <v>72</v>
      </c>
      <c r="C47" s="32">
        <f>-C19</f>
        <v>8</v>
      </c>
      <c r="D47" s="36"/>
      <c r="E47" s="32">
        <f>-E19</f>
        <v>2</v>
      </c>
    </row>
    <row r="48" spans="2:5" ht="12.75">
      <c r="B48" s="1" t="s">
        <v>55</v>
      </c>
      <c r="C48" s="39">
        <f>-C20</f>
        <v>-97</v>
      </c>
      <c r="D48" s="36"/>
      <c r="E48" s="39">
        <v>-356</v>
      </c>
    </row>
    <row r="49" spans="2:5" ht="12.75">
      <c r="B49" s="1" t="s">
        <v>160</v>
      </c>
      <c r="C49" s="41">
        <f>SUM(C43:C48)</f>
        <v>-1632</v>
      </c>
      <c r="D49" s="36"/>
      <c r="E49" s="41">
        <f>SUM(E43:E48)</f>
        <v>-4498</v>
      </c>
    </row>
    <row r="50" spans="4:5" ht="9.75" customHeight="1">
      <c r="D50" s="36"/>
      <c r="E50" s="32"/>
    </row>
    <row r="51" spans="2:5" ht="12.75">
      <c r="B51" s="31" t="s">
        <v>158</v>
      </c>
      <c r="C51" s="32">
        <f>+C30+C49+C38</f>
        <v>-441</v>
      </c>
      <c r="D51" s="36"/>
      <c r="E51" s="32">
        <f>+E30+E49+E38</f>
        <v>1102</v>
      </c>
    </row>
    <row r="52" spans="4:5" ht="9.75" customHeight="1">
      <c r="D52" s="36"/>
      <c r="E52" s="32"/>
    </row>
    <row r="53" spans="2:5" ht="12.75">
      <c r="B53" s="31" t="s">
        <v>132</v>
      </c>
      <c r="C53" s="32">
        <v>5506</v>
      </c>
      <c r="D53" s="36"/>
      <c r="E53" s="32">
        <v>281</v>
      </c>
    </row>
    <row r="54" spans="2:5" ht="9.75" customHeight="1">
      <c r="B54" s="31"/>
      <c r="D54" s="36"/>
      <c r="E54" s="32"/>
    </row>
    <row r="55" spans="2:5" ht="13.5" thickBot="1">
      <c r="B55" s="31" t="s">
        <v>152</v>
      </c>
      <c r="C55" s="42">
        <f>+C51+C53</f>
        <v>5065</v>
      </c>
      <c r="D55" s="36"/>
      <c r="E55" s="42">
        <f>+E51+E53</f>
        <v>1383</v>
      </c>
    </row>
    <row r="56" spans="4:5" ht="13.5" thickTop="1">
      <c r="D56" s="36"/>
      <c r="E56" s="32"/>
    </row>
    <row r="57" spans="2:5" ht="12.75">
      <c r="B57" s="31" t="s">
        <v>56</v>
      </c>
      <c r="D57" s="36"/>
      <c r="E57" s="32"/>
    </row>
    <row r="58" spans="4:5" ht="9.75" customHeight="1">
      <c r="D58" s="36"/>
      <c r="E58" s="32"/>
    </row>
    <row r="59" spans="2:5" ht="12.75">
      <c r="B59" s="1" t="s">
        <v>57</v>
      </c>
      <c r="C59" s="32">
        <v>4987</v>
      </c>
      <c r="D59" s="36"/>
      <c r="E59" s="32">
        <v>1307</v>
      </c>
    </row>
    <row r="60" spans="2:5" ht="12.75">
      <c r="B60" s="1" t="s">
        <v>107</v>
      </c>
      <c r="C60" s="32">
        <v>78</v>
      </c>
      <c r="D60" s="36"/>
      <c r="E60" s="32">
        <v>76</v>
      </c>
    </row>
    <row r="61" spans="2:5" ht="12.75">
      <c r="B61" s="1" t="s">
        <v>58</v>
      </c>
      <c r="C61" s="32">
        <v>0</v>
      </c>
      <c r="D61" s="36"/>
      <c r="E61" s="32">
        <v>0</v>
      </c>
    </row>
    <row r="62" spans="3:7" ht="13.5" thickBot="1">
      <c r="C62" s="42">
        <f>SUM(C59:C61)</f>
        <v>5065</v>
      </c>
      <c r="D62" s="36"/>
      <c r="E62" s="42">
        <f>SUM(E59:E61)</f>
        <v>1383</v>
      </c>
      <c r="G62" s="68"/>
    </row>
    <row r="63" ht="12.75" customHeight="1" thickTop="1"/>
    <row r="64" spans="2:5" ht="13.5" customHeight="1">
      <c r="B64" s="134" t="s">
        <v>105</v>
      </c>
      <c r="C64" s="134"/>
      <c r="D64" s="134"/>
      <c r="E64" s="134"/>
    </row>
    <row r="65" spans="2:5" ht="12.75" customHeight="1">
      <c r="B65" s="134" t="s">
        <v>139</v>
      </c>
      <c r="C65" s="134"/>
      <c r="D65" s="134"/>
      <c r="E65" s="134"/>
    </row>
    <row r="66" ht="14.25" customHeight="1"/>
    <row r="67" ht="15.75" customHeight="1"/>
    <row r="68" ht="12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spans="2:8" ht="12.75">
      <c r="B76" s="134"/>
      <c r="C76" s="134"/>
      <c r="D76" s="134"/>
      <c r="E76" s="134"/>
      <c r="F76" s="48"/>
      <c r="G76" s="48"/>
      <c r="H76" s="48"/>
    </row>
    <row r="77" spans="2:8" ht="12.75">
      <c r="B77" s="134"/>
      <c r="C77" s="134"/>
      <c r="D77" s="134"/>
      <c r="E77" s="134"/>
      <c r="F77" s="48"/>
      <c r="G77" s="48"/>
      <c r="H77" s="48"/>
    </row>
    <row r="82" ht="12.75">
      <c r="C82" s="67">
        <f>+C55-C62</f>
        <v>0</v>
      </c>
    </row>
  </sheetData>
  <sheetProtection/>
  <mergeCells count="7">
    <mergeCell ref="B77:E77"/>
    <mergeCell ref="B1:E1"/>
    <mergeCell ref="B3:E3"/>
    <mergeCell ref="B4:E4"/>
    <mergeCell ref="B76:E76"/>
    <mergeCell ref="B64:E64"/>
    <mergeCell ref="B65:E65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33</v>
      </c>
    </row>
    <row r="3" ht="15.75">
      <c r="B3" s="10" t="s">
        <v>157</v>
      </c>
    </row>
    <row r="4" ht="12.75">
      <c r="B4" s="31"/>
    </row>
    <row r="5" ht="12.75">
      <c r="B5" s="31"/>
    </row>
    <row r="6" ht="15.75">
      <c r="B6" s="10" t="s">
        <v>69</v>
      </c>
    </row>
    <row r="7" ht="15.75">
      <c r="B7" s="10"/>
    </row>
    <row r="8" spans="2:9" ht="15.75">
      <c r="B8" s="10"/>
      <c r="C8" s="140" t="s">
        <v>83</v>
      </c>
      <c r="D8" s="140"/>
      <c r="E8" s="140"/>
      <c r="F8" s="140"/>
      <c r="G8" s="140"/>
      <c r="H8" s="140"/>
      <c r="I8" s="140"/>
    </row>
    <row r="9" spans="3:13" ht="12.7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3:13" ht="12.75">
      <c r="C10" s="140" t="s">
        <v>82</v>
      </c>
      <c r="D10" s="140"/>
      <c r="E10" s="140"/>
      <c r="F10" s="140"/>
      <c r="G10" s="140"/>
      <c r="H10" s="47"/>
      <c r="I10" s="47"/>
      <c r="J10" s="43"/>
      <c r="K10" s="43"/>
      <c r="L10" s="43"/>
      <c r="M10" s="43"/>
    </row>
    <row r="11" spans="3:13" ht="15">
      <c r="C11" s="45" t="s">
        <v>59</v>
      </c>
      <c r="D11" s="45"/>
      <c r="E11" s="45" t="s">
        <v>60</v>
      </c>
      <c r="F11" s="45"/>
      <c r="G11" s="45" t="s">
        <v>61</v>
      </c>
      <c r="H11" s="45"/>
      <c r="I11" s="45" t="s">
        <v>73</v>
      </c>
      <c r="J11" s="45"/>
      <c r="K11" s="45" t="s">
        <v>80</v>
      </c>
      <c r="L11" s="45"/>
      <c r="M11" s="45"/>
    </row>
    <row r="12" spans="3:13" ht="15">
      <c r="C12" s="45" t="s">
        <v>62</v>
      </c>
      <c r="D12" s="45"/>
      <c r="E12" s="45" t="s">
        <v>63</v>
      </c>
      <c r="F12" s="45"/>
      <c r="G12" s="45" t="s">
        <v>64</v>
      </c>
      <c r="H12" s="45"/>
      <c r="I12" s="45" t="s">
        <v>74</v>
      </c>
      <c r="J12" s="45"/>
      <c r="K12" s="45" t="s">
        <v>81</v>
      </c>
      <c r="L12" s="45"/>
      <c r="M12" s="45" t="s">
        <v>65</v>
      </c>
    </row>
    <row r="13" spans="3:13" ht="14.25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ht="15">
      <c r="B14" s="31" t="s">
        <v>66</v>
      </c>
      <c r="C14" s="45" t="s">
        <v>84</v>
      </c>
      <c r="D14" s="45"/>
      <c r="E14" s="45" t="s">
        <v>84</v>
      </c>
      <c r="F14" s="45"/>
      <c r="G14" s="45" t="s">
        <v>84</v>
      </c>
      <c r="H14" s="45"/>
      <c r="I14" s="45" t="s">
        <v>84</v>
      </c>
      <c r="J14" s="45"/>
      <c r="K14" s="45" t="s">
        <v>84</v>
      </c>
      <c r="L14" s="45"/>
      <c r="M14" s="45" t="s">
        <v>84</v>
      </c>
    </row>
    <row r="16" spans="2:13" ht="12.75">
      <c r="B16" s="1" t="s">
        <v>133</v>
      </c>
      <c r="C16" s="33">
        <f>43285000/1000</f>
        <v>43285</v>
      </c>
      <c r="D16" s="33"/>
      <c r="E16" s="33">
        <f>7400000/1000</f>
        <v>7400</v>
      </c>
      <c r="G16" s="33">
        <v>3420</v>
      </c>
      <c r="I16" s="33">
        <v>-37749</v>
      </c>
      <c r="J16" s="33"/>
      <c r="K16" s="33">
        <v>256</v>
      </c>
      <c r="L16" s="33"/>
      <c r="M16" s="33">
        <f>SUM(C16:K16)</f>
        <v>16612</v>
      </c>
    </row>
    <row r="17" spans="2:15" s="4" customFormat="1" ht="12.75">
      <c r="B17" s="1" t="s">
        <v>131</v>
      </c>
      <c r="C17" s="13">
        <v>0</v>
      </c>
      <c r="D17" s="13"/>
      <c r="E17" s="13">
        <v>0</v>
      </c>
      <c r="F17" s="30"/>
      <c r="G17" s="23">
        <v>0</v>
      </c>
      <c r="H17" s="30"/>
      <c r="I17" s="23">
        <v>1012</v>
      </c>
      <c r="J17" s="23"/>
      <c r="K17" s="23">
        <v>-13</v>
      </c>
      <c r="L17" s="23"/>
      <c r="M17" s="33">
        <f>SUM(C17:K17)</f>
        <v>999</v>
      </c>
      <c r="N17" s="4" t="s">
        <v>71</v>
      </c>
      <c r="O17" s="29" t="s">
        <v>71</v>
      </c>
    </row>
    <row r="18" spans="3:13" ht="12.75">
      <c r="C18" s="8"/>
      <c r="E18" s="8"/>
      <c r="G18" s="8"/>
      <c r="I18" s="8"/>
      <c r="M18" s="8"/>
    </row>
    <row r="19" spans="2:13" ht="9.75" customHeight="1">
      <c r="B19" s="139" t="s">
        <v>159</v>
      </c>
      <c r="C19" s="137">
        <f>SUM(C16:C17)</f>
        <v>43285</v>
      </c>
      <c r="E19" s="137">
        <f>SUM(E16:E17)</f>
        <v>7400</v>
      </c>
      <c r="G19" s="137">
        <f>SUM(G16:G17)</f>
        <v>3420</v>
      </c>
      <c r="H19" s="43"/>
      <c r="I19" s="137">
        <f>SUM(I16:I17)</f>
        <v>-36737</v>
      </c>
      <c r="K19" s="137">
        <f>SUM(K16:K17)</f>
        <v>243</v>
      </c>
      <c r="M19" s="137">
        <f>SUM(M16:M18)</f>
        <v>17611</v>
      </c>
    </row>
    <row r="20" spans="2:13" ht="9.75" customHeight="1" thickBot="1">
      <c r="B20" s="139"/>
      <c r="C20" s="138"/>
      <c r="E20" s="138"/>
      <c r="G20" s="138"/>
      <c r="H20" s="43"/>
      <c r="I20" s="138"/>
      <c r="K20" s="138"/>
      <c r="M20" s="138"/>
    </row>
    <row r="21" ht="13.5" thickTop="1"/>
    <row r="23" spans="2:13" ht="12.75">
      <c r="B23" s="1" t="s">
        <v>141</v>
      </c>
      <c r="C23" s="33">
        <f>43285000/1000</f>
        <v>43285</v>
      </c>
      <c r="D23" s="33"/>
      <c r="E23" s="33">
        <f>7400000/1000</f>
        <v>7400</v>
      </c>
      <c r="G23" s="33">
        <v>3190</v>
      </c>
      <c r="I23" s="33">
        <v>-35852</v>
      </c>
      <c r="J23" s="33"/>
      <c r="K23" s="33">
        <v>283</v>
      </c>
      <c r="L23" s="33"/>
      <c r="M23" s="33">
        <f>SUM(C23:K23)</f>
        <v>18306</v>
      </c>
    </row>
    <row r="24" spans="2:13" ht="12.75">
      <c r="B24" s="1" t="s">
        <v>131</v>
      </c>
      <c r="C24" s="13">
        <v>0</v>
      </c>
      <c r="D24" s="13"/>
      <c r="E24" s="13">
        <v>0</v>
      </c>
      <c r="F24" s="30"/>
      <c r="G24" s="23">
        <v>0</v>
      </c>
      <c r="H24" s="30"/>
      <c r="I24" s="23">
        <v>1410</v>
      </c>
      <c r="J24" s="23"/>
      <c r="K24" s="23">
        <v>6</v>
      </c>
      <c r="L24" s="23"/>
      <c r="M24" s="33">
        <f>SUM(C24:K24)</f>
        <v>1416</v>
      </c>
    </row>
    <row r="25" spans="3:13" ht="12.75">
      <c r="C25" s="8"/>
      <c r="E25" s="8"/>
      <c r="G25" s="8"/>
      <c r="I25" s="8"/>
      <c r="M25" s="8"/>
    </row>
    <row r="26" spans="2:13" ht="9.75" customHeight="1">
      <c r="B26" s="139" t="s">
        <v>156</v>
      </c>
      <c r="C26" s="137">
        <f>SUM(C23:C24)</f>
        <v>43285</v>
      </c>
      <c r="E26" s="137">
        <f>SUM(E23:E24)</f>
        <v>7400</v>
      </c>
      <c r="G26" s="137">
        <f>SUM(G23:G24)</f>
        <v>3190</v>
      </c>
      <c r="H26" s="43"/>
      <c r="I26" s="137">
        <f>SUM(I23:I24)</f>
        <v>-34442</v>
      </c>
      <c r="K26" s="137">
        <f>SUM(K23:K24)</f>
        <v>289</v>
      </c>
      <c r="M26" s="137">
        <f>SUM(M23:M25)</f>
        <v>19722</v>
      </c>
    </row>
    <row r="27" spans="2:13" ht="9.75" customHeight="1" thickBot="1">
      <c r="B27" s="139"/>
      <c r="C27" s="138"/>
      <c r="E27" s="138"/>
      <c r="G27" s="138"/>
      <c r="H27" s="43"/>
      <c r="I27" s="138"/>
      <c r="K27" s="138"/>
      <c r="M27" s="138"/>
    </row>
    <row r="28" ht="13.5" thickTop="1"/>
    <row r="30" spans="2:13" ht="12.75">
      <c r="B30" s="134" t="s">
        <v>140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2:13" ht="12.75">
      <c r="B31" s="133" t="s">
        <v>103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</sheetData>
  <sheetProtection/>
  <mergeCells count="18">
    <mergeCell ref="C8:I8"/>
    <mergeCell ref="K19:K20"/>
    <mergeCell ref="B30:M30"/>
    <mergeCell ref="G26:G27"/>
    <mergeCell ref="K26:K27"/>
    <mergeCell ref="C10:G10"/>
    <mergeCell ref="B19:B20"/>
    <mergeCell ref="C19:C20"/>
    <mergeCell ref="E19:E20"/>
    <mergeCell ref="G19:G20"/>
    <mergeCell ref="B31:M31"/>
    <mergeCell ref="I19:I20"/>
    <mergeCell ref="M19:M20"/>
    <mergeCell ref="B26:B27"/>
    <mergeCell ref="C26:C27"/>
    <mergeCell ref="E26:E27"/>
    <mergeCell ref="M26:M27"/>
    <mergeCell ref="I26:I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2010-07-23T06:00:53Z</cp:lastPrinted>
  <dcterms:created xsi:type="dcterms:W3CDTF">2001-12-28T02:18:49Z</dcterms:created>
  <dcterms:modified xsi:type="dcterms:W3CDTF">2010-07-23T07:49:09Z</dcterms:modified>
  <cp:category/>
  <cp:version/>
  <cp:contentType/>
  <cp:contentStatus/>
</cp:coreProperties>
</file>